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codeName="ThisWorkbook"/>
  <xr:revisionPtr revIDLastSave="0" documentId="8_{3652C3F4-2449-4D37-ADE6-1B86CF794B48}" xr6:coauthVersionLast="47" xr6:coauthVersionMax="47" xr10:uidLastSave="{00000000-0000-0000-0000-000000000000}"/>
  <bookViews>
    <workbookView xWindow="-110" yWindow="-110" windowWidth="19420" windowHeight="10420" xr2:uid="{00000000-000D-0000-FFFF-FFFF00000000}"/>
  </bookViews>
  <sheets>
    <sheet name="AL Calc" sheetId="4" r:id="rId1"/>
  </sheets>
  <definedNames>
    <definedName name="Z_13412199_3411_4CBC_8820_94967F6731C0_.wvu.Rows" localSheetId="0" hidden="1">'AL Calc'!$13:$17,'AL Calc'!#REF!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5" i="4" l="1"/>
  <c r="B28" i="4"/>
  <c r="B27" i="4"/>
  <c r="D44" i="4"/>
  <c r="I13" i="4"/>
  <c r="J13" i="4" s="1"/>
  <c r="D43" i="4"/>
  <c r="I15" i="4" l="1"/>
  <c r="J15" i="4" s="1"/>
  <c r="I14" i="4"/>
  <c r="J14" i="4" s="1"/>
  <c r="H25" i="4"/>
  <c r="H24" i="4"/>
  <c r="I17" i="4"/>
  <c r="J17" i="4" s="1"/>
  <c r="I16" i="4"/>
  <c r="J16" i="4" s="1"/>
  <c r="B29" i="4" l="1"/>
  <c r="B30" i="4" l="1"/>
  <c r="B31" i="4" s="1"/>
  <c r="B32" i="4" l="1"/>
</calcChain>
</file>

<file path=xl/sharedStrings.xml><?xml version="1.0" encoding="utf-8"?>
<sst xmlns="http://schemas.openxmlformats.org/spreadsheetml/2006/main" count="56" uniqueCount="42">
  <si>
    <t>How many hours do you work per week?</t>
  </si>
  <si>
    <t>YES</t>
  </si>
  <si>
    <t>MON</t>
  </si>
  <si>
    <t>TUE</t>
  </si>
  <si>
    <t>WED</t>
  </si>
  <si>
    <t>THU</t>
  </si>
  <si>
    <t>FRI</t>
  </si>
  <si>
    <t>DAYS WORKED</t>
  </si>
  <si>
    <t>Year</t>
  </si>
  <si>
    <t>Month</t>
  </si>
  <si>
    <t>Date</t>
  </si>
  <si>
    <t>Day</t>
  </si>
  <si>
    <t>May</t>
  </si>
  <si>
    <t>Dec</t>
  </si>
  <si>
    <t>Jan</t>
  </si>
  <si>
    <t>Insert the Start and End dates as  dd/mm/yyyy</t>
  </si>
  <si>
    <t>Total Days Worked This Year</t>
  </si>
  <si>
    <t>GRAND TOTAL</t>
  </si>
  <si>
    <t>TOTAL WEEKLY HOURS</t>
  </si>
  <si>
    <t>On what days a week do you work?</t>
  </si>
  <si>
    <t>How many hours do you work each day?</t>
  </si>
  <si>
    <t>Is the Full Time Equivalent (FTE) of your post 37 or 35 hours per week?</t>
  </si>
  <si>
    <t>NEW STARTS AND LEAVERS ONLY                                                                                                         (please complete information above and then input dates below)</t>
  </si>
  <si>
    <t>Annual Leave plus or minus (see note 2 below) balance of Fixed Public Holidays (these are the hours you can use at any time)</t>
  </si>
  <si>
    <t>Hours</t>
  </si>
  <si>
    <t>Employment Start Date or start date of leave year (eg 1st February)</t>
  </si>
  <si>
    <t>Employment End Date or end date of leave year (eg 31st January)</t>
  </si>
  <si>
    <t>Do you have 5 years or more continuous service with the Council (as of the start of the leave year)?</t>
  </si>
  <si>
    <t>Apr</t>
  </si>
  <si>
    <t>Your Fixed Public Holidays hours that fall on working days (see note 2 below)</t>
  </si>
  <si>
    <t>Full Fixed Public Holiday Entitlement (See Note 1)</t>
  </si>
  <si>
    <t xml:space="preserve">Full Annual Leave Entitlement </t>
  </si>
  <si>
    <t>Fixed Public Holiday Reduction / Addition</t>
  </si>
  <si>
    <r>
      <rPr>
        <b/>
        <i/>
        <u/>
        <sz val="10"/>
        <color indexed="8"/>
        <rFont val="Calibri"/>
        <family val="2"/>
      </rPr>
      <t>Note 2 -Fixed Public Holidays:</t>
    </r>
    <r>
      <rPr>
        <b/>
        <i/>
        <sz val="10"/>
        <color indexed="8"/>
        <rFont val="Calibri"/>
        <family val="2"/>
      </rPr>
      <t xml:space="preserve"> If the number of hours required to be taken as Fixed Public Holidays exceeds your Fixed Public Holiday entitlement, your leave entitlement will be reduced accordingly.  However, if the number of hours taken as Fixed Public Holidays is less than your entitlement you should add the balance to your leave entitlement. 
</t>
    </r>
  </si>
  <si>
    <t>Annual leave is based on full time entitlement of 28 or 33 days annual leave (21 or 26 days leave plus 7 days floating public holidays)</t>
  </si>
  <si>
    <t>Your Fixed Public Holiday Entitlement (in hours)</t>
  </si>
  <si>
    <t xml:space="preserve">If the number of hours required to be taken as Fixed Public Holidays exceeds your Fixed Public Holiday entitlement, your annual leave entitlement should be reduced accordingly.  However, if the number of hours taken as Fixed Public Holidays is less than your entitlement you should add the balance to your annual leave entitlement. </t>
  </si>
  <si>
    <r>
      <t>New Starts and Leavers are entitled to a proportion of Annual Leave and Fixed Public Holidays</t>
    </r>
    <r>
      <rPr>
        <b/>
        <i/>
        <u/>
        <sz val="11.5"/>
        <color theme="1"/>
        <rFont val="Calibri"/>
        <family val="2"/>
        <scheme val="minor"/>
      </rPr>
      <t xml:space="preserve"> </t>
    </r>
    <r>
      <rPr>
        <b/>
        <i/>
        <sz val="11.5"/>
        <color theme="1"/>
        <rFont val="Calibri"/>
        <family val="2"/>
        <scheme val="minor"/>
      </rPr>
      <t>that fall after they have started or prior to finishing their employment</t>
    </r>
  </si>
  <si>
    <t>Your Annual Leave Entitlement (in hours)</t>
  </si>
  <si>
    <t>Mar</t>
  </si>
  <si>
    <t>Fixed Public Holidays 2024/25</t>
  </si>
  <si>
    <t>Note 1: Based on full time entitlement of 7 days fixed public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</si>
</sst>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dd/mm/yy;@"/>
  </numFmts>
  <fonts count="18" x14ac:knownFonts="1">
    <font>
      <sz val="11"/>
      <color theme="1"/>
      <name val="Calibri"/>
      <family val="2"/>
      <scheme val="minor"/>
    </font>
    <font>
      <u/>
      <sz val="11"/>
      <color theme="1"/>
      <name val="Calibri"/>
      <family val="2"/>
      <scheme val="minor"/>
    </font>
    <font>
      <b/>
      <sz val="11"/>
      <color theme="1"/>
      <name val="Calibri"/>
      <family val="2"/>
      <scheme val="minor"/>
    </font>
    <font>
      <sz val="8"/>
      <color theme="1"/>
      <name val="Calibri"/>
      <family val="2"/>
      <scheme val="minor"/>
    </font>
    <font>
      <b/>
      <sz val="11"/>
      <color indexed="8"/>
      <name val="Calibri"/>
      <family val="2"/>
    </font>
    <font>
      <b/>
      <sz val="14"/>
      <color theme="1"/>
      <name val="Calibri"/>
      <family val="2"/>
      <scheme val="minor"/>
    </font>
    <font>
      <b/>
      <i/>
      <sz val="11.5"/>
      <color theme="1"/>
      <name val="Calibri"/>
      <family val="2"/>
      <scheme val="minor"/>
    </font>
    <font>
      <i/>
      <sz val="11"/>
      <color theme="1"/>
      <name val="Calibri"/>
      <family val="2"/>
      <scheme val="minor"/>
    </font>
    <font>
      <i/>
      <sz val="11.5"/>
      <color theme="1"/>
      <name val="Calibri"/>
      <family val="2"/>
      <scheme val="minor"/>
    </font>
    <font>
      <b/>
      <i/>
      <u/>
      <sz val="11.5"/>
      <color theme="1"/>
      <name val="Calibri"/>
      <family val="2"/>
      <scheme val="minor"/>
    </font>
    <font>
      <b/>
      <sz val="11"/>
      <color rgb="FFFF0000"/>
      <name val="Calibri"/>
      <family val="2"/>
      <scheme val="minor"/>
    </font>
    <font>
      <b/>
      <i/>
      <sz val="11"/>
      <color theme="1"/>
      <name val="Calibri"/>
      <family val="2"/>
      <scheme val="minor"/>
    </font>
    <font>
      <u/>
      <sz val="11"/>
      <color theme="10"/>
      <name val="Calibri"/>
      <family val="2"/>
      <scheme val="minor"/>
    </font>
    <font>
      <b/>
      <i/>
      <sz val="10"/>
      <color theme="1"/>
      <name val="Calibri"/>
      <family val="2"/>
      <scheme val="minor"/>
    </font>
    <font>
      <i/>
      <sz val="10"/>
      <color theme="1"/>
      <name val="Calibri"/>
      <family val="2"/>
      <scheme val="minor"/>
    </font>
    <font>
      <b/>
      <i/>
      <sz val="10"/>
      <color indexed="8"/>
      <name val="Calibri"/>
      <family val="2"/>
    </font>
    <font>
      <b/>
      <i/>
      <u/>
      <sz val="10"/>
      <color indexed="8"/>
      <name val="Calibri"/>
      <family val="2"/>
    </font>
    <font>
      <sz val="10"/>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50"/>
        <bgColor indexed="64"/>
      </patternFill>
    </fill>
    <fill>
      <patternFill patternType="solid">
        <fgColor rgb="FF0070C0"/>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2">
    <xf numFmtId="0" fontId="0" fillId="0" borderId="0"/>
    <xf numFmtId="0" fontId="12" fillId="0" borderId="0" applyNumberFormat="0" applyFill="0" applyBorder="0" applyAlignment="0" applyProtection="0"/>
  </cellStyleXfs>
  <cellXfs count="86">
    <xf numFmtId="0" fontId="0" fillId="0" borderId="0" xfId="0"/>
    <xf numFmtId="0" fontId="0" fillId="3" borderId="1" xfId="0" applyFill="1" applyBorder="1" applyAlignment="1" applyProtection="1">
      <alignment horizontal="center" vertical="center"/>
      <protection hidden="1"/>
    </xf>
    <xf numFmtId="0" fontId="0" fillId="3" borderId="1" xfId="0" applyFill="1" applyBorder="1" applyAlignment="1" applyProtection="1">
      <alignment horizontal="center" vertical="center" wrapText="1"/>
      <protection hidden="1"/>
    </xf>
    <xf numFmtId="0" fontId="0" fillId="2" borderId="12"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1" fillId="0" borderId="0" xfId="0" applyFont="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0" xfId="0" applyAlignment="1" applyProtection="1">
      <alignment horizontal="center" vertical="center"/>
      <protection hidden="1"/>
    </xf>
    <xf numFmtId="0" fontId="2" fillId="5" borderId="1" xfId="0" applyFont="1" applyFill="1" applyBorder="1" applyAlignment="1" applyProtection="1">
      <alignment horizontal="center" vertical="center"/>
      <protection locked="0"/>
    </xf>
    <xf numFmtId="0" fontId="3" fillId="0" borderId="0" xfId="0" applyFont="1" applyAlignment="1" applyProtection="1">
      <alignment horizontal="center" vertical="center" wrapText="1"/>
      <protection hidden="1"/>
    </xf>
    <xf numFmtId="0" fontId="2" fillId="6"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hidden="1"/>
    </xf>
    <xf numFmtId="1" fontId="0" fillId="0" borderId="0" xfId="0" applyNumberFormat="1" applyAlignment="1" applyProtection="1">
      <alignment horizontal="center" vertical="center"/>
      <protection hidden="1"/>
    </xf>
    <xf numFmtId="164" fontId="0" fillId="5" borderId="1" xfId="0" applyNumberFormat="1" applyFill="1" applyBorder="1" applyAlignment="1" applyProtection="1">
      <alignment horizontal="center" vertical="center"/>
      <protection locked="0"/>
    </xf>
    <xf numFmtId="165" fontId="0" fillId="5" borderId="1" xfId="0" applyNumberFormat="1" applyFill="1" applyBorder="1" applyAlignment="1" applyProtection="1">
      <alignment horizontal="center" vertical="center"/>
      <protection locked="0"/>
    </xf>
    <xf numFmtId="0" fontId="0" fillId="3" borderId="9" xfId="0" applyFill="1"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0" fontId="0" fillId="0" borderId="0" xfId="0" applyAlignment="1">
      <alignment horizontal="center" vertical="center" wrapText="1"/>
    </xf>
    <xf numFmtId="0" fontId="0" fillId="7" borderId="1" xfId="0" applyFill="1" applyBorder="1" applyAlignment="1" applyProtection="1">
      <alignment horizontal="center" vertical="center"/>
      <protection hidden="1"/>
    </xf>
    <xf numFmtId="0" fontId="12" fillId="0" borderId="0" xfId="1" applyAlignment="1" applyProtection="1">
      <alignment horizontal="left" vertical="center"/>
      <protection hidden="1"/>
    </xf>
    <xf numFmtId="0" fontId="7" fillId="0" borderId="0" xfId="0" applyFont="1" applyAlignment="1">
      <alignment horizontal="left" vertical="top" wrapText="1"/>
    </xf>
    <xf numFmtId="0" fontId="0" fillId="3" borderId="9" xfId="0" applyFill="1" applyBorder="1" applyAlignment="1" applyProtection="1">
      <alignment horizontal="center" vertical="center"/>
      <protection hidden="1"/>
    </xf>
    <xf numFmtId="0" fontId="6" fillId="0" borderId="0" xfId="0" applyFont="1" applyAlignment="1">
      <alignment horizontal="center"/>
    </xf>
    <xf numFmtId="0" fontId="8" fillId="0" borderId="0" xfId="0" applyFont="1" applyAlignment="1">
      <alignment horizontal="center"/>
    </xf>
    <xf numFmtId="0" fontId="2" fillId="5" borderId="29" xfId="0" applyFont="1" applyFill="1" applyBorder="1" applyAlignment="1" applyProtection="1">
      <alignment horizontal="center" vertical="center"/>
      <protection locked="0"/>
    </xf>
    <xf numFmtId="0" fontId="2" fillId="6" borderId="30" xfId="0" applyFont="1" applyFill="1" applyBorder="1" applyAlignment="1" applyProtection="1">
      <alignment horizontal="center" vertical="center"/>
      <protection locked="0"/>
    </xf>
    <xf numFmtId="0" fontId="2" fillId="6" borderId="27" xfId="0" applyFont="1" applyFill="1" applyBorder="1" applyAlignment="1" applyProtection="1">
      <alignment horizontal="center" vertical="center"/>
      <protection locked="0"/>
    </xf>
    <xf numFmtId="0" fontId="0" fillId="7" borderId="28" xfId="0" applyFill="1" applyBorder="1" applyAlignment="1" applyProtection="1">
      <alignment horizontal="center" vertical="center"/>
      <protection hidden="1"/>
    </xf>
    <xf numFmtId="0" fontId="0" fillId="7" borderId="5" xfId="0" applyFill="1" applyBorder="1" applyAlignment="1" applyProtection="1">
      <alignment horizontal="center" vertical="center" wrapText="1"/>
      <protection hidden="1"/>
    </xf>
    <xf numFmtId="0" fontId="0" fillId="7" borderId="6"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wrapText="1"/>
      <protection hidden="1"/>
    </xf>
    <xf numFmtId="0" fontId="14" fillId="0" borderId="0" xfId="0" applyFont="1" applyAlignment="1">
      <alignment vertical="top" wrapText="1"/>
    </xf>
    <xf numFmtId="0" fontId="15" fillId="0" borderId="0" xfId="0" applyFont="1" applyAlignment="1">
      <alignment vertical="top" wrapText="1"/>
    </xf>
    <xf numFmtId="0" fontId="2" fillId="3" borderId="1" xfId="0" applyFont="1" applyFill="1" applyBorder="1" applyAlignment="1" applyProtection="1">
      <alignment horizontal="center" vertical="center"/>
      <protection hidden="1"/>
    </xf>
    <xf numFmtId="0" fontId="12" fillId="0" borderId="0" xfId="1" applyAlignment="1" applyProtection="1">
      <alignment horizontal="left"/>
      <protection hidden="1"/>
    </xf>
    <xf numFmtId="0" fontId="11" fillId="0" borderId="0" xfId="0" applyFont="1" applyAlignment="1" applyProtection="1">
      <alignment vertical="center" wrapText="1"/>
      <protection hidden="1"/>
    </xf>
    <xf numFmtId="1" fontId="10" fillId="0" borderId="1" xfId="0" applyNumberFormat="1" applyFont="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0" fillId="0" borderId="31" xfId="0" applyBorder="1" applyAlignment="1" applyProtection="1">
      <alignment horizontal="center" vertical="center"/>
      <protection hidden="1"/>
    </xf>
    <xf numFmtId="0" fontId="17" fillId="3" borderId="9" xfId="0" applyFont="1" applyFill="1" applyBorder="1" applyAlignment="1" applyProtection="1">
      <alignment horizontal="center" vertical="center" wrapText="1"/>
      <protection hidden="1"/>
    </xf>
    <xf numFmtId="0" fontId="13" fillId="0" borderId="0" xfId="0" applyFont="1"/>
    <xf numFmtId="0" fontId="4" fillId="0" borderId="0" xfId="0" applyFont="1" applyAlignment="1">
      <alignment horizontal="left" vertical="top" wrapText="1"/>
    </xf>
    <xf numFmtId="0" fontId="0" fillId="0" borderId="0" xfId="0" applyAlignment="1">
      <alignment horizontal="left" vertical="top" wrapText="1"/>
    </xf>
    <xf numFmtId="0" fontId="0" fillId="3" borderId="17" xfId="0" applyFill="1" applyBorder="1" applyAlignment="1" applyProtection="1">
      <alignment horizontal="center" vertical="center" wrapText="1"/>
      <protection hidden="1"/>
    </xf>
    <xf numFmtId="0" fontId="0" fillId="3" borderId="18" xfId="0" applyFill="1" applyBorder="1" applyAlignment="1" applyProtection="1">
      <alignment horizontal="center" vertical="center" wrapText="1"/>
      <protection hidden="1"/>
    </xf>
    <xf numFmtId="0" fontId="2" fillId="0" borderId="32" xfId="0" applyFont="1" applyBorder="1" applyAlignment="1" applyProtection="1">
      <alignment horizontal="center" vertical="center"/>
      <protection hidden="1"/>
    </xf>
    <xf numFmtId="0" fontId="2" fillId="0" borderId="33" xfId="0" applyFont="1" applyBorder="1" applyAlignment="1" applyProtection="1">
      <alignment horizontal="center" vertical="center"/>
      <protection hidden="1"/>
    </xf>
    <xf numFmtId="0" fontId="0" fillId="3" borderId="15" xfId="0" applyFill="1" applyBorder="1" applyAlignment="1" applyProtection="1">
      <alignment horizontal="center" vertical="center" wrapText="1"/>
      <protection hidden="1"/>
    </xf>
    <xf numFmtId="0" fontId="0" fillId="3" borderId="19" xfId="0" applyFill="1" applyBorder="1" applyAlignment="1" applyProtection="1">
      <alignment horizontal="center" vertical="center" wrapText="1"/>
      <protection hidden="1"/>
    </xf>
    <xf numFmtId="1" fontId="10" fillId="0" borderId="34" xfId="0" applyNumberFormat="1" applyFont="1" applyBorder="1" applyAlignment="1" applyProtection="1">
      <alignment horizontal="center" vertical="center"/>
      <protection hidden="1"/>
    </xf>
    <xf numFmtId="1" fontId="10" fillId="0" borderId="35" xfId="0" applyNumberFormat="1" applyFont="1" applyBorder="1" applyAlignment="1" applyProtection="1">
      <alignment horizontal="center" vertical="center"/>
      <protection hidden="1"/>
    </xf>
    <xf numFmtId="1" fontId="10" fillId="0" borderId="36" xfId="0" applyNumberFormat="1" applyFont="1" applyBorder="1" applyAlignment="1" applyProtection="1">
      <alignment horizontal="center" vertical="center"/>
      <protection hidden="1"/>
    </xf>
    <xf numFmtId="1" fontId="10" fillId="0" borderId="37" xfId="0" applyNumberFormat="1" applyFont="1" applyBorder="1" applyAlignment="1" applyProtection="1">
      <alignment horizontal="center" vertical="center"/>
      <protection hidden="1"/>
    </xf>
    <xf numFmtId="0" fontId="11" fillId="0" borderId="9" xfId="0" applyFont="1" applyBorder="1" applyAlignment="1" applyProtection="1">
      <alignment horizontal="center" vertical="center" wrapText="1"/>
      <protection hidden="1"/>
    </xf>
    <xf numFmtId="0" fontId="11" fillId="0" borderId="10"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1" fillId="0" borderId="27"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3" fillId="0" borderId="25" xfId="0" applyFont="1" applyBorder="1" applyAlignment="1">
      <alignment horizontal="left" vertical="top"/>
    </xf>
    <xf numFmtId="0" fontId="13" fillId="0" borderId="26" xfId="0" applyFont="1" applyBorder="1" applyAlignment="1">
      <alignment horizontal="left" vertical="top"/>
    </xf>
    <xf numFmtId="0" fontId="13" fillId="0" borderId="11" xfId="0" applyFont="1" applyBorder="1" applyAlignment="1">
      <alignment horizontal="left" vertical="top"/>
    </xf>
    <xf numFmtId="0" fontId="6" fillId="0" borderId="15" xfId="0" applyFont="1" applyBorder="1" applyAlignment="1" applyProtection="1">
      <alignment horizontal="center" vertical="center" wrapText="1"/>
      <protection hidden="1"/>
    </xf>
    <xf numFmtId="0" fontId="6" fillId="0" borderId="19"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5" fillId="4" borderId="15" xfId="0" applyFont="1" applyFill="1" applyBorder="1" applyAlignment="1" applyProtection="1">
      <alignment horizontal="center" vertical="center" wrapText="1"/>
      <protection hidden="1"/>
    </xf>
    <xf numFmtId="0" fontId="5" fillId="4" borderId="19" xfId="0" applyFont="1" applyFill="1" applyBorder="1" applyAlignment="1" applyProtection="1">
      <alignment horizontal="center" vertical="center" wrapText="1"/>
      <protection hidden="1"/>
    </xf>
    <xf numFmtId="0" fontId="5" fillId="4" borderId="16" xfId="0" applyFont="1" applyFill="1" applyBorder="1" applyAlignment="1" applyProtection="1">
      <alignment horizontal="center" vertical="center" wrapText="1"/>
      <protection hidden="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20" xfId="0" applyFont="1" applyBorder="1" applyAlignment="1">
      <alignment horizontal="left" vertical="top" wrapText="1"/>
    </xf>
    <xf numFmtId="0" fontId="15" fillId="0" borderId="0" xfId="0" applyFont="1" applyAlignment="1">
      <alignment horizontal="left" vertical="top" wrapText="1"/>
    </xf>
    <xf numFmtId="0" fontId="15" fillId="0" borderId="21" xfId="0" applyFont="1" applyBorder="1" applyAlignment="1">
      <alignment horizontal="left" vertical="top" wrapText="1"/>
    </xf>
    <xf numFmtId="0" fontId="15" fillId="0" borderId="22" xfId="0" applyFont="1" applyBorder="1" applyAlignment="1">
      <alignment horizontal="left" vertical="top" wrapText="1"/>
    </xf>
    <xf numFmtId="0" fontId="15" fillId="0" borderId="23" xfId="0" applyFont="1" applyBorder="1" applyAlignment="1">
      <alignment horizontal="left" vertical="top" wrapText="1"/>
    </xf>
    <xf numFmtId="0" fontId="15" fillId="0" borderId="24" xfId="0" applyFont="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40004</xdr:colOff>
      <xdr:row>0</xdr:row>
      <xdr:rowOff>32384</xdr:rowOff>
    </xdr:from>
    <xdr:to>
      <xdr:col>7</xdr:col>
      <xdr:colOff>449579</xdr:colOff>
      <xdr:row>9</xdr:row>
      <xdr:rowOff>15240</xdr:rowOff>
    </xdr:to>
    <xdr:sp macro="" textlink="">
      <xdr:nvSpPr>
        <xdr:cNvPr id="2" name="TextBox 1">
          <a:extLst>
            <a:ext uri="{FF2B5EF4-FFF2-40B4-BE49-F238E27FC236}">
              <a16:creationId xmlns:a16="http://schemas.microsoft.com/office/drawing/2014/main" id="{7E3AE7AF-C16F-4750-AE16-D5F5E5E4FFA7}"/>
            </a:ext>
          </a:extLst>
        </xdr:cNvPr>
        <xdr:cNvSpPr txBox="1"/>
      </xdr:nvSpPr>
      <xdr:spPr>
        <a:xfrm>
          <a:off x="40004" y="32384"/>
          <a:ext cx="8547735" cy="1704976"/>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400" b="1" i="0" u="sng" strike="noStrike">
              <a:solidFill>
                <a:schemeClr val="dk1"/>
              </a:solidFill>
              <a:effectLst/>
              <a:latin typeface="+mn-lt"/>
              <a:ea typeface="+mn-ea"/>
              <a:cs typeface="+mn-cs"/>
            </a:rPr>
            <a:t>ANNUAL LEAVE AND PUBLIC HOLIDAY CALCULATOR </a:t>
          </a:r>
          <a:r>
            <a:rPr lang="en-GB" sz="1400" b="1" u="sng"/>
            <a:t> (INCLUDING NEW STARTS AND LEAVERS)</a:t>
          </a:r>
        </a:p>
        <a:p>
          <a:pPr marL="0" marR="0" lvl="0" indent="0" algn="l" defTabSz="914400" eaLnBrk="1" fontAlgn="auto" latinLnBrk="0" hangingPunct="1">
            <a:lnSpc>
              <a:spcPct val="100000"/>
            </a:lnSpc>
            <a:spcBef>
              <a:spcPts val="0"/>
            </a:spcBef>
            <a:spcAft>
              <a:spcPts val="0"/>
            </a:spcAft>
            <a:buClrTx/>
            <a:buSzTx/>
            <a:buFontTx/>
            <a:buNone/>
            <a:tabLst/>
            <a:defRPr/>
          </a:pPr>
          <a:r>
            <a:rPr lang="en-GB" sz="1100" b="1" i="1">
              <a:solidFill>
                <a:schemeClr val="dk1"/>
              </a:solidFill>
              <a:effectLst/>
              <a:latin typeface="+mn-lt"/>
              <a:ea typeface="+mn-ea"/>
              <a:cs typeface="+mn-cs"/>
            </a:rPr>
            <a:t>Annual leave is</a:t>
          </a:r>
          <a:r>
            <a:rPr lang="en-GB" sz="1100" b="1" i="1" baseline="0">
              <a:solidFill>
                <a:schemeClr val="dk1"/>
              </a:solidFill>
              <a:effectLst/>
              <a:latin typeface="+mn-lt"/>
              <a:ea typeface="+mn-ea"/>
              <a:cs typeface="+mn-cs"/>
            </a:rPr>
            <a:t> </a:t>
          </a:r>
          <a:r>
            <a:rPr lang="en-GB" sz="1100" b="1" i="1">
              <a:solidFill>
                <a:schemeClr val="dk1"/>
              </a:solidFill>
              <a:effectLst/>
              <a:latin typeface="+mn-lt"/>
              <a:ea typeface="+mn-ea"/>
              <a:cs typeface="+mn-cs"/>
            </a:rPr>
            <a:t>based on full time entitlement of 28 or 33 days annual leave (21 or 26 days leave plus 7 days floating public holidays)</a:t>
          </a:r>
          <a:r>
            <a:rPr lang="en-GB" sz="1100">
              <a:solidFill>
                <a:schemeClr val="dk1"/>
              </a:solidFill>
              <a:effectLst/>
              <a:latin typeface="+mn-lt"/>
              <a:ea typeface="+mn-ea"/>
              <a:cs typeface="+mn-cs"/>
            </a:rPr>
            <a:t> </a:t>
          </a:r>
          <a:br>
            <a:rPr lang="en-GB" sz="1100">
              <a:solidFill>
                <a:schemeClr val="dk1"/>
              </a:solidFill>
              <a:effectLst/>
              <a:latin typeface="+mn-lt"/>
              <a:ea typeface="+mn-ea"/>
              <a:cs typeface="+mn-cs"/>
            </a:rPr>
          </a:br>
          <a:br>
            <a:rPr lang="en-GB" sz="1100">
              <a:solidFill>
                <a:schemeClr val="dk1"/>
              </a:solidFill>
              <a:effectLst/>
              <a:latin typeface="+mn-lt"/>
              <a:ea typeface="+mn-ea"/>
              <a:cs typeface="+mn-cs"/>
            </a:rPr>
          </a:br>
          <a:r>
            <a:rPr kumimoji="0" lang="en-GB" sz="1100" b="0" i="0" u="none" strike="noStrike" kern="0" cap="none" spc="0" normalizeH="0" baseline="0" noProof="0">
              <a:ln>
                <a:noFill/>
              </a:ln>
              <a:solidFill>
                <a:prstClr val="black"/>
              </a:solidFill>
              <a:effectLst/>
              <a:uLnTx/>
              <a:uFillTx/>
              <a:latin typeface="+mn-lt"/>
              <a:ea typeface="+mn-ea"/>
              <a:cs typeface="+mn-cs"/>
            </a:rPr>
            <a:t>INSERT DATA IN THE </a:t>
          </a:r>
          <a:r>
            <a:rPr kumimoji="0" lang="en-GB" sz="1100" b="1" i="0" u="none" strike="noStrike" kern="0" cap="none" spc="0" normalizeH="0" baseline="0" noProof="0">
              <a:ln>
                <a:noFill/>
              </a:ln>
              <a:solidFill>
                <a:srgbClr val="00B050"/>
              </a:solidFill>
              <a:effectLst/>
              <a:uLnTx/>
              <a:uFillTx/>
              <a:latin typeface="+mn-lt"/>
              <a:ea typeface="+mn-ea"/>
              <a:cs typeface="+mn-cs"/>
            </a:rPr>
            <a:t>GREEN</a:t>
          </a:r>
          <a:r>
            <a:rPr kumimoji="0" lang="en-GB" sz="1100" b="0" i="0" u="none" strike="noStrike" kern="0" cap="none" spc="0" normalizeH="0" baseline="0" noProof="0">
              <a:ln>
                <a:noFill/>
              </a:ln>
              <a:solidFill>
                <a:prstClr val="black"/>
              </a:solidFill>
              <a:effectLst/>
              <a:uLnTx/>
              <a:uFillTx/>
              <a:latin typeface="+mn-lt"/>
              <a:ea typeface="+mn-ea"/>
              <a:cs typeface="+mn-cs"/>
            </a:rPr>
            <a:t> BOXS  </a:t>
          </a:r>
        </a:p>
        <a:p>
          <a:pPr marL="0" marR="0" lvl="0" indent="0" defTabSz="914400" eaLnBrk="1" fontAlgn="auto" latinLnBrk="0" hangingPunct="1">
            <a:lnSpc>
              <a:spcPct val="100000"/>
            </a:lnSpc>
            <a:spcBef>
              <a:spcPts val="0"/>
            </a:spcBef>
            <a:spcAft>
              <a:spcPts val="0"/>
            </a:spcAft>
            <a:buClrTx/>
            <a:buSzTx/>
            <a:buFontTx/>
            <a:buNone/>
            <a:tabLst/>
            <a:defRPr/>
          </a:pPr>
          <a:r>
            <a:rPr kumimoji="0" lang="en-GB" sz="1100" b="0" i="0" u="none" strike="noStrike" kern="0" cap="none" spc="0" normalizeH="0" baseline="0" noProof="0">
              <a:ln>
                <a:noFill/>
              </a:ln>
              <a:solidFill>
                <a:prstClr val="black"/>
              </a:solidFill>
              <a:effectLst/>
              <a:uLnTx/>
              <a:uFillTx/>
              <a:latin typeface="+mn-lt"/>
              <a:ea typeface="+mn-ea"/>
              <a:cs typeface="+mn-cs"/>
            </a:rPr>
            <a:t>DROP-DOWN OPTIONS IN THE </a:t>
          </a:r>
          <a:r>
            <a:rPr kumimoji="0" lang="en-GB" sz="1100" b="1" i="0" u="none" strike="noStrike" kern="0" cap="none" spc="0" normalizeH="0" baseline="0" noProof="0">
              <a:ln>
                <a:noFill/>
              </a:ln>
              <a:solidFill>
                <a:srgbClr val="0070C0"/>
              </a:solidFill>
              <a:effectLst/>
              <a:uLnTx/>
              <a:uFillTx/>
              <a:latin typeface="+mn-lt"/>
              <a:ea typeface="+mn-ea"/>
              <a:cs typeface="+mn-cs"/>
            </a:rPr>
            <a:t>BLUE</a:t>
          </a:r>
          <a:r>
            <a:rPr kumimoji="0" lang="en-GB" sz="1100" b="0" i="0" u="none" strike="noStrike" kern="0" cap="none" spc="0" normalizeH="0" baseline="0" noProof="0">
              <a:ln>
                <a:noFill/>
              </a:ln>
              <a:solidFill>
                <a:prstClr val="black"/>
              </a:solidFill>
              <a:effectLst/>
              <a:uLnTx/>
              <a:uFillTx/>
              <a:latin typeface="+mn-lt"/>
              <a:ea typeface="+mn-ea"/>
              <a:cs typeface="+mn-cs"/>
            </a:rPr>
            <a:t> BOXES</a:t>
          </a:r>
          <a:endParaRPr kumimoji="0" lang="en-GB" sz="1400" b="1" i="0" u="sng" strike="noStrike" kern="0" cap="none" spc="0" normalizeH="0" baseline="0" noProof="0">
            <a:ln>
              <a:noFill/>
            </a:ln>
            <a:solidFill>
              <a:schemeClr val="dk1"/>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lang="en-GB" b="1"/>
          </a:br>
          <a:r>
            <a:rPr lang="en-GB" b="1"/>
            <a:t>Disclaimer</a:t>
          </a:r>
          <a:r>
            <a:rPr lang="en-GB"/>
            <a:t> </a:t>
          </a:r>
          <a:br>
            <a:rPr lang="en-GB"/>
          </a:br>
          <a:r>
            <a:rPr lang="en-GB"/>
            <a:t>Users of this calculation are encouraged to confirm the information input is accurate as no responsibility will be assumed for any data input errors.</a:t>
          </a:r>
        </a:p>
        <a:p>
          <a:endParaRPr lang="en-GB" sz="1100">
            <a:solidFill>
              <a:schemeClr val="tx1"/>
            </a:solidFill>
          </a:endParaRPr>
        </a:p>
        <a:p>
          <a:endParaRPr lang="en-GB" sz="1100" b="1" i="1" u="none" strike="noStrike" baseline="0">
            <a:solidFill>
              <a:schemeClr val="tx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D2D9-E418-4199-B61B-38626AFDBCFD}">
  <dimension ref="A1:L48"/>
  <sheetViews>
    <sheetView showGridLines="0" tabSelected="1" zoomScaleNormal="100" workbookViewId="0">
      <selection activeCell="B19" sqref="B19"/>
    </sheetView>
  </sheetViews>
  <sheetFormatPr defaultColWidth="5.08984375" defaultRowHeight="14.5" x14ac:dyDescent="0.35"/>
  <cols>
    <col min="1" max="1" width="44.6328125" style="14" customWidth="1"/>
    <col min="2" max="7" width="12.36328125" style="14" customWidth="1"/>
    <col min="8" max="8" width="10.453125" style="14" customWidth="1"/>
    <col min="9" max="9" width="12.08984375" style="14" customWidth="1"/>
    <col min="10" max="10" width="4.90625" style="14" bestFit="1" customWidth="1"/>
    <col min="11" max="11" width="6.453125" style="14" bestFit="1" customWidth="1"/>
    <col min="12" max="12" width="10.36328125" style="14" customWidth="1"/>
    <col min="13" max="14" width="5.08984375" style="14"/>
    <col min="15" max="15" width="5.36328125" style="14" customWidth="1"/>
    <col min="16" max="16" width="6.08984375" style="14" customWidth="1"/>
    <col min="17" max="16384" width="5.08984375" style="14"/>
  </cols>
  <sheetData>
    <row r="1" spans="1:12" ht="19.25" customHeight="1" thickBot="1" x14ac:dyDescent="0.4"/>
    <row r="2" spans="1:12" ht="15" thickBot="1" x14ac:dyDescent="0.4">
      <c r="I2" s="71" t="s">
        <v>40</v>
      </c>
      <c r="J2" s="72"/>
      <c r="K2" s="72"/>
      <c r="L2" s="73"/>
    </row>
    <row r="3" spans="1:12" ht="15" thickBot="1" x14ac:dyDescent="0.4">
      <c r="I3" s="3" t="s">
        <v>11</v>
      </c>
      <c r="J3" s="4" t="s">
        <v>10</v>
      </c>
      <c r="K3" s="4" t="s">
        <v>9</v>
      </c>
      <c r="L3" s="5" t="s">
        <v>8</v>
      </c>
    </row>
    <row r="4" spans="1:12" x14ac:dyDescent="0.35">
      <c r="I4" s="6" t="s">
        <v>6</v>
      </c>
      <c r="J4" s="7">
        <v>29</v>
      </c>
      <c r="K4" s="7" t="s">
        <v>39</v>
      </c>
      <c r="L4" s="8">
        <v>2024</v>
      </c>
    </row>
    <row r="5" spans="1:12" x14ac:dyDescent="0.35">
      <c r="I5" s="9" t="s">
        <v>2</v>
      </c>
      <c r="J5" s="10">
        <v>1</v>
      </c>
      <c r="K5" s="10" t="s">
        <v>28</v>
      </c>
      <c r="L5" s="8">
        <v>2024</v>
      </c>
    </row>
    <row r="6" spans="1:12" x14ac:dyDescent="0.35">
      <c r="A6" s="11"/>
      <c r="I6" s="9" t="s">
        <v>2</v>
      </c>
      <c r="J6" s="10">
        <v>6</v>
      </c>
      <c r="K6" s="10" t="s">
        <v>12</v>
      </c>
      <c r="L6" s="8">
        <v>2024</v>
      </c>
    </row>
    <row r="7" spans="1:12" x14ac:dyDescent="0.35">
      <c r="A7" s="11"/>
      <c r="I7" s="9" t="s">
        <v>4</v>
      </c>
      <c r="J7" s="10">
        <v>25</v>
      </c>
      <c r="K7" s="10" t="s">
        <v>13</v>
      </c>
      <c r="L7" s="8">
        <v>2024</v>
      </c>
    </row>
    <row r="8" spans="1:12" x14ac:dyDescent="0.35">
      <c r="A8" s="11"/>
      <c r="I8" s="9" t="s">
        <v>5</v>
      </c>
      <c r="J8" s="10">
        <v>26</v>
      </c>
      <c r="K8" s="10" t="s">
        <v>13</v>
      </c>
      <c r="L8" s="8">
        <v>2024</v>
      </c>
    </row>
    <row r="9" spans="1:12" x14ac:dyDescent="0.35">
      <c r="I9" s="9" t="s">
        <v>4</v>
      </c>
      <c r="J9" s="10">
        <v>1</v>
      </c>
      <c r="K9" s="10" t="s">
        <v>14</v>
      </c>
      <c r="L9" s="8">
        <v>2025</v>
      </c>
    </row>
    <row r="10" spans="1:12" ht="15" thickBot="1" x14ac:dyDescent="0.4">
      <c r="I10" s="12" t="s">
        <v>5</v>
      </c>
      <c r="J10" s="13">
        <v>2</v>
      </c>
      <c r="K10" s="13" t="s">
        <v>14</v>
      </c>
      <c r="L10" s="45">
        <v>2025</v>
      </c>
    </row>
    <row r="12" spans="1:12" ht="14.4" customHeight="1" x14ac:dyDescent="0.35"/>
    <row r="13" spans="1:12" ht="16.25" hidden="1" customHeight="1" x14ac:dyDescent="0.35">
      <c r="I13" s="14">
        <f>COUNTIF(I4:I10,"MON")</f>
        <v>2</v>
      </c>
      <c r="J13" s="14">
        <f>IF(B24="YES",B25*I13,B25)</f>
        <v>14</v>
      </c>
    </row>
    <row r="14" spans="1:12" ht="24" hidden="1" customHeight="1" x14ac:dyDescent="0.35">
      <c r="I14" s="14">
        <f>COUNTIF(I4:I12,"TUE")</f>
        <v>0</v>
      </c>
      <c r="J14" s="14">
        <f>IF(C24="YES",C25*I14,C25)</f>
        <v>0</v>
      </c>
    </row>
    <row r="15" spans="1:12" ht="25.25" hidden="1" customHeight="1" x14ac:dyDescent="0.35">
      <c r="I15" s="14">
        <f>COUNTIF(I4:I12,"WED")</f>
        <v>2</v>
      </c>
      <c r="J15" s="14">
        <f>IF(D24="YES",D25*I15,D25)</f>
        <v>14</v>
      </c>
    </row>
    <row r="16" spans="1:12" ht="24.65" hidden="1" customHeight="1" x14ac:dyDescent="0.35">
      <c r="I16" s="14">
        <f>COUNTIF(I4:I12,"THU")</f>
        <v>2</v>
      </c>
      <c r="J16" s="14">
        <f>IF(E24="YES",E25*I16,E25)</f>
        <v>14</v>
      </c>
    </row>
    <row r="17" spans="1:10" ht="43.75" hidden="1" customHeight="1" x14ac:dyDescent="0.35">
      <c r="I17" s="14">
        <f>COUNTIF(I4:I12,"FRI")</f>
        <v>1</v>
      </c>
      <c r="J17" s="14">
        <f>IF(F24="YES",F25*I17,F25)</f>
        <v>7</v>
      </c>
    </row>
    <row r="18" spans="1:10" ht="14.4" customHeight="1" thickBot="1" x14ac:dyDescent="0.4"/>
    <row r="19" spans="1:10" ht="24" customHeight="1" x14ac:dyDescent="0.35">
      <c r="A19" s="34" t="s">
        <v>0</v>
      </c>
      <c r="B19" s="31">
        <v>35</v>
      </c>
      <c r="C19" s="16"/>
    </row>
    <row r="20" spans="1:10" ht="48" customHeight="1" x14ac:dyDescent="0.35">
      <c r="A20" s="35" t="s">
        <v>27</v>
      </c>
      <c r="B20" s="32" t="s">
        <v>1</v>
      </c>
    </row>
    <row r="21" spans="1:10" ht="40.75" customHeight="1" thickBot="1" x14ac:dyDescent="0.4">
      <c r="A21" s="36" t="s">
        <v>21</v>
      </c>
      <c r="B21" s="33">
        <v>35</v>
      </c>
    </row>
    <row r="23" spans="1:10" x14ac:dyDescent="0.35">
      <c r="B23" s="25" t="s">
        <v>2</v>
      </c>
      <c r="C23" s="25" t="s">
        <v>3</v>
      </c>
      <c r="D23" s="25" t="s">
        <v>4</v>
      </c>
      <c r="E23" s="25" t="s">
        <v>5</v>
      </c>
      <c r="F23" s="25" t="s">
        <v>6</v>
      </c>
      <c r="G23" s="25"/>
    </row>
    <row r="24" spans="1:10" ht="33" customHeight="1" x14ac:dyDescent="0.35">
      <c r="A24" s="37" t="s">
        <v>19</v>
      </c>
      <c r="B24" s="17" t="s">
        <v>1</v>
      </c>
      <c r="C24" s="17" t="s">
        <v>1</v>
      </c>
      <c r="D24" s="17" t="s">
        <v>1</v>
      </c>
      <c r="E24" s="17" t="s">
        <v>1</v>
      </c>
      <c r="F24" s="17" t="s">
        <v>1</v>
      </c>
      <c r="G24" s="37" t="s">
        <v>7</v>
      </c>
      <c r="H24" s="18">
        <f>COUNTIF(B24:F24,"YES")</f>
        <v>5</v>
      </c>
    </row>
    <row r="25" spans="1:10" ht="43.75" customHeight="1" x14ac:dyDescent="0.35">
      <c r="A25" s="25" t="s">
        <v>20</v>
      </c>
      <c r="B25" s="15">
        <v>7</v>
      </c>
      <c r="C25" s="15">
        <v>7</v>
      </c>
      <c r="D25" s="15">
        <v>7</v>
      </c>
      <c r="E25" s="15">
        <v>7</v>
      </c>
      <c r="F25" s="15">
        <v>7</v>
      </c>
      <c r="G25" s="37" t="s">
        <v>18</v>
      </c>
      <c r="H25" s="18">
        <f>SUM(B25:F25)</f>
        <v>35</v>
      </c>
    </row>
    <row r="26" spans="1:10" ht="15" thickBot="1" x14ac:dyDescent="0.4">
      <c r="B26" s="25" t="s">
        <v>24</v>
      </c>
    </row>
    <row r="27" spans="1:10" ht="15" thickBot="1" x14ac:dyDescent="0.35">
      <c r="A27" s="1" t="s">
        <v>30</v>
      </c>
      <c r="B27" s="44">
        <f>IF(B21=37,(51.8/B21)*B19,(49/B21)*B19)</f>
        <v>49</v>
      </c>
      <c r="D27" s="65" t="s">
        <v>41</v>
      </c>
      <c r="E27" s="66"/>
      <c r="F27" s="66"/>
      <c r="G27" s="66"/>
      <c r="H27" s="67"/>
      <c r="I27" s="47"/>
    </row>
    <row r="28" spans="1:10" ht="15.5" thickBot="1" x14ac:dyDescent="0.4">
      <c r="A28" s="28" t="s">
        <v>31</v>
      </c>
      <c r="B28" s="44">
        <f>IF(B20="YES",(AVERAGE(B25:F25))*33,(AVERAGE(B25:F25))*"28")</f>
        <v>231</v>
      </c>
      <c r="D28" s="29"/>
      <c r="E28" s="30"/>
      <c r="F28" s="30"/>
      <c r="G28" s="30"/>
      <c r="H28" s="30"/>
    </row>
    <row r="29" spans="1:10" ht="42.65" customHeight="1" x14ac:dyDescent="0.35">
      <c r="A29" s="22" t="s">
        <v>29</v>
      </c>
      <c r="B29" s="44">
        <f>SUM(J13:J17)</f>
        <v>49</v>
      </c>
      <c r="D29" s="77" t="s">
        <v>33</v>
      </c>
      <c r="E29" s="78"/>
      <c r="F29" s="78"/>
      <c r="G29" s="78"/>
      <c r="H29" s="79"/>
    </row>
    <row r="30" spans="1:10" ht="10.25" hidden="1" customHeight="1" x14ac:dyDescent="0.35">
      <c r="A30" s="22" t="s">
        <v>32</v>
      </c>
      <c r="B30" s="44">
        <f>B27-B29</f>
        <v>0</v>
      </c>
      <c r="D30" s="80"/>
      <c r="E30" s="81"/>
      <c r="F30" s="81"/>
      <c r="G30" s="81"/>
      <c r="H30" s="82"/>
    </row>
    <row r="31" spans="1:10" ht="61.25" customHeight="1" thickBot="1" x14ac:dyDescent="0.4">
      <c r="A31" s="2" t="s">
        <v>23</v>
      </c>
      <c r="B31" s="44">
        <f>B28+B30</f>
        <v>231</v>
      </c>
      <c r="D31" s="83"/>
      <c r="E31" s="84"/>
      <c r="F31" s="84"/>
      <c r="G31" s="84"/>
      <c r="H31" s="85"/>
      <c r="I31" s="39"/>
    </row>
    <row r="32" spans="1:10" ht="36.65" customHeight="1" x14ac:dyDescent="0.35">
      <c r="A32" s="40" t="s">
        <v>17</v>
      </c>
      <c r="B32" s="43">
        <f>B29+B28+B30</f>
        <v>280</v>
      </c>
      <c r="D32" s="41"/>
    </row>
    <row r="33" spans="1:12" ht="8" customHeight="1" x14ac:dyDescent="0.35">
      <c r="B33" s="23"/>
      <c r="D33" s="39"/>
      <c r="E33" s="39"/>
      <c r="F33" s="39"/>
    </row>
    <row r="34" spans="1:12" ht="8" customHeight="1" x14ac:dyDescent="0.35">
      <c r="B34" s="23"/>
      <c r="D34" s="24"/>
      <c r="E34" s="24"/>
      <c r="F34" s="24"/>
      <c r="G34" s="24"/>
      <c r="H34" s="24"/>
    </row>
    <row r="35" spans="1:12" ht="8" customHeight="1" x14ac:dyDescent="0.35">
      <c r="G35" s="38"/>
      <c r="H35" s="38"/>
      <c r="I35" s="38"/>
      <c r="J35" s="38"/>
      <c r="K35" s="38"/>
    </row>
    <row r="36" spans="1:12" ht="8" customHeight="1" x14ac:dyDescent="0.35">
      <c r="G36" s="38"/>
      <c r="H36" s="38"/>
      <c r="I36" s="38"/>
      <c r="J36" s="38"/>
      <c r="K36" s="38"/>
    </row>
    <row r="37" spans="1:12" ht="8" customHeight="1" x14ac:dyDescent="0.35">
      <c r="G37" s="38"/>
      <c r="H37" s="38"/>
      <c r="I37" s="38"/>
      <c r="J37" s="38"/>
      <c r="K37" s="38"/>
    </row>
    <row r="38" spans="1:12" ht="8" customHeight="1" x14ac:dyDescent="0.35">
      <c r="A38" s="26"/>
      <c r="B38" s="27"/>
      <c r="C38" s="27"/>
      <c r="D38" s="27"/>
      <c r="E38" s="27"/>
      <c r="F38" s="27"/>
      <c r="G38" s="27"/>
      <c r="H38" s="27"/>
      <c r="I38" s="27"/>
      <c r="J38" s="27"/>
      <c r="K38" s="27"/>
    </row>
    <row r="39" spans="1:12" ht="8" customHeight="1" x14ac:dyDescent="0.35">
      <c r="D39" s="19"/>
    </row>
    <row r="40" spans="1:12" ht="50.25" customHeight="1" x14ac:dyDescent="0.35">
      <c r="A40" s="74" t="s">
        <v>22</v>
      </c>
      <c r="B40" s="75"/>
      <c r="C40" s="75"/>
      <c r="D40" s="75"/>
      <c r="E40" s="76"/>
    </row>
    <row r="41" spans="1:12" ht="42" customHeight="1" x14ac:dyDescent="0.35">
      <c r="A41" s="68" t="s">
        <v>37</v>
      </c>
      <c r="B41" s="69"/>
      <c r="C41" s="69"/>
      <c r="D41" s="69"/>
      <c r="E41" s="70"/>
    </row>
    <row r="42" spans="1:12" ht="102" customHeight="1" x14ac:dyDescent="0.35">
      <c r="B42" s="46" t="s">
        <v>25</v>
      </c>
      <c r="C42" s="46" t="s">
        <v>26</v>
      </c>
      <c r="D42" s="50" t="s">
        <v>16</v>
      </c>
      <c r="E42" s="51"/>
    </row>
    <row r="43" spans="1:12" ht="102" customHeight="1" thickBot="1" x14ac:dyDescent="0.4">
      <c r="A43" s="1" t="s">
        <v>15</v>
      </c>
      <c r="B43" s="20">
        <v>45323</v>
      </c>
      <c r="C43" s="21">
        <v>45535</v>
      </c>
      <c r="D43" s="52">
        <f>(C43-B43)</f>
        <v>212</v>
      </c>
      <c r="E43" s="53"/>
      <c r="F43" s="64" t="s">
        <v>34</v>
      </c>
      <c r="G43" s="64"/>
      <c r="H43" s="64"/>
      <c r="I43" s="42"/>
      <c r="J43" s="42"/>
      <c r="K43" s="42"/>
      <c r="L43" s="42"/>
    </row>
    <row r="44" spans="1:12" ht="110.4" customHeight="1" x14ac:dyDescent="0.35">
      <c r="B44" s="54" t="s">
        <v>38</v>
      </c>
      <c r="C44" s="55"/>
      <c r="D44" s="56">
        <f>IF(B20="YES",(AVERAGE(B25:F25))*33,(AVERAGE(B25:F25))*"28")/365*D43</f>
        <v>134.16986301369863</v>
      </c>
      <c r="E44" s="57"/>
      <c r="F44" s="60" t="s">
        <v>36</v>
      </c>
      <c r="G44" s="60"/>
      <c r="H44" s="61"/>
      <c r="I44" s="42"/>
      <c r="J44" s="42"/>
    </row>
    <row r="45" spans="1:12" ht="100.25" customHeight="1" thickBot="1" x14ac:dyDescent="0.4">
      <c r="B45" s="54" t="s">
        <v>35</v>
      </c>
      <c r="C45" s="55"/>
      <c r="D45" s="58">
        <f>(B29/365)*D43</f>
        <v>28.460273972602742</v>
      </c>
      <c r="E45" s="59"/>
      <c r="F45" s="62"/>
      <c r="G45" s="62"/>
      <c r="H45" s="63"/>
    </row>
    <row r="46" spans="1:12" x14ac:dyDescent="0.35">
      <c r="A46" s="48"/>
      <c r="B46" s="49"/>
      <c r="C46" s="49"/>
      <c r="D46" s="49"/>
      <c r="E46" s="49"/>
      <c r="F46" s="49"/>
      <c r="G46" s="49"/>
      <c r="H46" s="49"/>
      <c r="I46" s="49"/>
      <c r="J46" s="49"/>
      <c r="K46" s="49"/>
    </row>
    <row r="47" spans="1:12" x14ac:dyDescent="0.35">
      <c r="A47" s="49"/>
      <c r="B47" s="49"/>
      <c r="C47" s="49"/>
      <c r="D47" s="49"/>
      <c r="E47" s="49"/>
      <c r="F47" s="49"/>
      <c r="G47" s="49"/>
      <c r="H47" s="49"/>
      <c r="I47" s="49"/>
      <c r="J47" s="49"/>
      <c r="K47" s="49"/>
    </row>
    <row r="48" spans="1:12" x14ac:dyDescent="0.35">
      <c r="A48" s="49"/>
      <c r="B48" s="49"/>
      <c r="C48" s="49"/>
      <c r="D48" s="49"/>
      <c r="E48" s="49"/>
      <c r="F48" s="49"/>
      <c r="G48" s="49"/>
      <c r="H48" s="49"/>
      <c r="I48" s="49"/>
      <c r="J48" s="49"/>
      <c r="K48" s="49"/>
    </row>
  </sheetData>
  <dataConsolidate/>
  <mergeCells count="14">
    <mergeCell ref="D27:H27"/>
    <mergeCell ref="A41:E41"/>
    <mergeCell ref="I2:L2"/>
    <mergeCell ref="A40:E40"/>
    <mergeCell ref="D29:H31"/>
    <mergeCell ref="A46:K48"/>
    <mergeCell ref="D42:E42"/>
    <mergeCell ref="D43:E43"/>
    <mergeCell ref="B44:C44"/>
    <mergeCell ref="D44:E44"/>
    <mergeCell ref="B45:C45"/>
    <mergeCell ref="D45:E45"/>
    <mergeCell ref="F44:H45"/>
    <mergeCell ref="F43:H43"/>
  </mergeCells>
  <dataValidations count="8">
    <dataValidation type="list" allowBlank="1" showInputMessage="1" showErrorMessage="1" sqref="K4:K6 K8:K10 K12" xr:uid="{9FB84BAD-3DF2-43B9-A5D9-7E00B7CDF7D1}">
      <formula1>"Jan,Mar,Apr,May,Dec"</formula1>
    </dataValidation>
    <dataValidation type="list" allowBlank="1" showInputMessage="1" showErrorMessage="1" sqref="B21" xr:uid="{B416A07A-5D41-40BA-89F6-1B993A1A88A2}">
      <formula1>"35,37"</formula1>
    </dataValidation>
    <dataValidation type="list" allowBlank="1" showDropDown="1" showInputMessage="1" showErrorMessage="1" sqref="C20" xr:uid="{3A88B5EE-9CDF-4257-985E-AFC98149F265}">
      <formula1>"YES,NO"</formula1>
    </dataValidation>
    <dataValidation type="list" allowBlank="1" showInputMessage="1" showErrorMessage="1" sqref="B20 B24:F24" xr:uid="{CB05BBC5-6850-4A84-A022-1F64773B8521}">
      <formula1>"YES,NO"</formula1>
    </dataValidation>
    <dataValidation type="list" allowBlank="1" showInputMessage="1" showErrorMessage="1" sqref="K7" xr:uid="{F478DB78-DE07-4DF9-B055-C4BD10AF05C6}">
      <formula1>"Jan,Mar,Apr,May,Jun,Dec"</formula1>
    </dataValidation>
    <dataValidation type="list" allowBlank="1" showInputMessage="1" showErrorMessage="1" sqref="L12 L4:L10" xr:uid="{3367D3A6-E9D4-42B8-803E-F154B68DF82E}">
      <formula1>"2019,2020,2021,2022,2023,2024,2025,2026"</formula1>
    </dataValidation>
    <dataValidation type="list" allowBlank="1" showInputMessage="1" showErrorMessage="1" sqref="J12 J4:J10" xr:uid="{DA41A8A4-2137-4DEA-A82F-1E570EFFB3A4}">
      <formula1>"1,2,3,4,5,6,7,8,9,10,11,12,13,14,15,16,17,18,19,20,21,22,23,24,25,26,27,28,29,30,31"</formula1>
    </dataValidation>
    <dataValidation type="list" allowBlank="1" showInputMessage="1" showErrorMessage="1" sqref="I12 I4:I10" xr:uid="{885AFB74-E612-4BB1-A51B-46F4F9A97D38}">
      <formula1>"MON,TUE,WED,THU,FRI"</formula1>
    </dataValidation>
  </dataValidations>
  <pageMargins left="0.7" right="0.7" top="0.75" bottom="0.75" header="0.3" footer="0.3"/>
  <pageSetup paperSize="9" orientation="landscape" horizontalDpi="4294967293"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2021-01-07T12:54:26Z</dcterms:created>
  <dcterms:modified xsi:type="dcterms:W3CDTF">2023-12-14T10:05:18Z</dcterms:modified>
</cp:coreProperties>
</file>